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katy/Desktop/"/>
    </mc:Choice>
  </mc:AlternateContent>
  <xr:revisionPtr revIDLastSave="0" documentId="13_ncr:1_{420A3F68-01F4-8746-8240-7363C4EB63C9}" xr6:coauthVersionLast="47" xr6:coauthVersionMax="47" xr10:uidLastSave="{00000000-0000-0000-0000-000000000000}"/>
  <bookViews>
    <workbookView xWindow="6120" yWindow="600" windowWidth="38320" windowHeight="25160" xr2:uid="{00000000-000D-0000-FFFF-FFFF00000000}"/>
  </bookViews>
  <sheets>
    <sheet name="Cost Shar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9" i="1" s="1"/>
  <c r="B37" i="1"/>
  <c r="D37" i="1" s="1"/>
  <c r="C40" i="1" l="1"/>
  <c r="C41" i="1"/>
  <c r="C8" i="1"/>
  <c r="B9" i="1" s="1"/>
  <c r="B8" i="1"/>
  <c r="C42" i="1" l="1"/>
  <c r="D8" i="1"/>
  <c r="B20" i="1" s="1"/>
  <c r="C9" i="1"/>
  <c r="B10" i="1" s="1"/>
  <c r="C43" i="1" l="1"/>
  <c r="F20" i="1"/>
  <c r="I20" i="1" s="1"/>
  <c r="B41" i="1" s="1"/>
  <c r="D41" i="1" s="1"/>
  <c r="D9" i="1"/>
  <c r="C10" i="1"/>
  <c r="B11" i="1" s="1"/>
  <c r="B21" i="1" l="1"/>
  <c r="B35" i="1" s="1"/>
  <c r="D35" i="1" s="1"/>
  <c r="B36" i="1"/>
  <c r="D36" i="1" s="1"/>
  <c r="D20" i="1"/>
  <c r="C11" i="1"/>
  <c r="B12" i="1" s="1"/>
  <c r="D10" i="1"/>
  <c r="B22" i="1" s="1"/>
  <c r="F22" i="1" s="1"/>
  <c r="I22" i="1" s="1"/>
  <c r="F21" i="1" l="1"/>
  <c r="I21" i="1" s="1"/>
  <c r="B38" i="1"/>
  <c r="D38" i="1" s="1"/>
  <c r="D11" i="1"/>
  <c r="B23" i="1" s="1"/>
  <c r="F23" i="1" s="1"/>
  <c r="I23" i="1" s="1"/>
  <c r="C12" i="1"/>
  <c r="D12" i="1" s="1"/>
  <c r="D21" i="1" l="1"/>
  <c r="B39" i="1" s="1"/>
  <c r="D39" i="1" s="1"/>
  <c r="B24" i="1"/>
  <c r="F24" i="1" s="1"/>
  <c r="I24" i="1" s="1"/>
  <c r="B5" i="1"/>
  <c r="E20" i="1" l="1"/>
  <c r="B40" i="1" s="1"/>
  <c r="D40" i="1" s="1"/>
  <c r="D23" i="1"/>
  <c r="E23" i="1" s="1"/>
  <c r="D22" i="1"/>
  <c r="E22" i="1" s="1"/>
  <c r="D24" i="1"/>
  <c r="E24" i="1" s="1"/>
  <c r="E21" i="1" l="1"/>
  <c r="B29" i="1" l="1"/>
  <c r="G20" i="1"/>
  <c r="G24" i="1"/>
  <c r="H24" i="1" s="1"/>
  <c r="G22" i="1"/>
  <c r="H22" i="1" s="1"/>
  <c r="G23" i="1"/>
  <c r="H23" i="1" s="1"/>
  <c r="G21" i="1"/>
  <c r="H20" i="1" l="1"/>
  <c r="B43" i="1" s="1"/>
  <c r="D43" i="1" s="1"/>
  <c r="B42" i="1"/>
  <c r="D42" i="1" s="1"/>
  <c r="B27" i="1"/>
  <c r="H21" i="1"/>
  <c r="B28" i="1" s="1"/>
  <c r="B31" i="1" l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7" authorId="0" shapeId="0" xr:uid="{00000000-0006-0000-0000-000001000000}">
      <text>
        <r>
          <rPr>
            <sz val="11"/>
            <color rgb="FF000000"/>
            <rFont val="Aptos Narrow"/>
            <family val="2"/>
          </rPr>
          <t>FY 1 and FY 2 month counts are split at the July 1 fiscal-year boundary within each project year.</t>
        </r>
      </text>
    </comment>
    <comment ref="B15" authorId="0" shapeId="0" xr:uid="{00000000-0006-0000-0000-000002000000}">
      <text>
        <r>
          <rPr>
            <sz val="11"/>
            <color rgb="FF000000"/>
            <rFont val="Aptos Narrow"/>
            <family val="2"/>
          </rPr>
          <t>Choose 3% for the standard assumption, or Custom if a different rate is required.</t>
        </r>
      </text>
    </comment>
    <comment ref="B16" authorId="0" shapeId="0" xr:uid="{00000000-0006-0000-0000-000003000000}">
      <text>
        <r>
          <rPr>
            <sz val="11"/>
            <color rgb="FF000000"/>
            <rFont val="Aptos Narrow"/>
            <family val="2"/>
          </rPr>
          <t>Salary cap input for review. Current conditional formatting flags salary values that are less than the cap, per requested logic.</t>
        </r>
      </text>
    </comment>
  </commentList>
</comments>
</file>

<file path=xl/sharedStrings.xml><?xml version="1.0" encoding="utf-8"?>
<sst xmlns="http://schemas.openxmlformats.org/spreadsheetml/2006/main" count="86" uniqueCount="74">
  <si>
    <t>Cost Share Planning &amp; Adjustment Template</t>
  </si>
  <si>
    <t>Generated On</t>
  </si>
  <si>
    <t>Project Title</t>
  </si>
  <si>
    <t>PI Name</t>
  </si>
  <si>
    <t>Project Start Date</t>
  </si>
  <si>
    <t>Project End Date</t>
  </si>
  <si>
    <t>Scenario</t>
  </si>
  <si>
    <t>Fiscal Year Distribution</t>
  </si>
  <si>
    <t>Fiscal Segment</t>
  </si>
  <si>
    <t>Segment Start</t>
  </si>
  <si>
    <t>Segment End</t>
  </si>
  <si>
    <t>Months (Prorated)</t>
  </si>
  <si>
    <t>FY 1</t>
  </si>
  <si>
    <t>FY 2</t>
  </si>
  <si>
    <t>FY 3</t>
  </si>
  <si>
    <t>FY 4</t>
  </si>
  <si>
    <t>FY 5</t>
  </si>
  <si>
    <t>Key Inputs</t>
  </si>
  <si>
    <t>Annual Salary Growth (%)</t>
  </si>
  <si>
    <t>Salary Cap</t>
  </si>
  <si>
    <t>Fringe Rate (%)</t>
  </si>
  <si>
    <t>Cost Share Calculation</t>
  </si>
  <si>
    <t>Salary</t>
  </si>
  <si>
    <t>Summary</t>
  </si>
  <si>
    <t>Adjustment / Reverse Calculation</t>
  </si>
  <si>
    <t>Field</t>
  </si>
  <si>
    <t>Original</t>
  </si>
  <si>
    <t>Updated</t>
  </si>
  <si>
    <t>Difference</t>
  </si>
  <si>
    <t>Selected FY</t>
  </si>
  <si>
    <t>Notes</t>
  </si>
  <si>
    <t>Designed by Katherine A. Gruber  |  Cost Share Tool v1.1</t>
  </si>
  <si>
    <t>Total Project Salary</t>
  </si>
  <si>
    <t>Total Project Fringe</t>
  </si>
  <si>
    <t>Total Requested Grant Funds</t>
  </si>
  <si>
    <t>Total Requested C/S Funds</t>
  </si>
  <si>
    <t>Grant Salary Requested</t>
  </si>
  <si>
    <t>C/S Salary Requested</t>
  </si>
  <si>
    <t>C/S Fringe Requested</t>
  </si>
  <si>
    <t>Grant Fringe Requested</t>
  </si>
  <si>
    <t>Total Project LOE (%)</t>
  </si>
  <si>
    <t>C/S LOE (%)</t>
  </si>
  <si>
    <t>Grant LOE (%)</t>
  </si>
  <si>
    <t>Total Project Cost</t>
  </si>
  <si>
    <t>Fiscal Years (calc)</t>
  </si>
  <si>
    <t>Total Project LOE</t>
  </si>
  <si>
    <t>Grant LOE</t>
  </si>
  <si>
    <t>Grant Salary</t>
  </si>
  <si>
    <t>Grant Fringe</t>
  </si>
  <si>
    <t>C/S LOE</t>
  </si>
  <si>
    <t>C/S Salary</t>
  </si>
  <si>
    <t>C/S Fringe</t>
  </si>
  <si>
    <t>• Fiscal years are calculated automatically based on the project start and end dates.</t>
  </si>
  <si>
    <t>• Each subsequent fiscal year runs from July 1 through June 30.</t>
  </si>
  <si>
    <t xml:space="preserve">• The final fiscal year ends on the project end date.   </t>
  </si>
  <si>
    <t xml:space="preserve">• Months are prorated by month using inclusive days with fiscal segments reset each July 1, including partial months.        </t>
  </si>
  <si>
    <t>• Do not edit calculated fields.</t>
  </si>
  <si>
    <t>Input guidance</t>
  </si>
  <si>
    <t>Input Guidance</t>
  </si>
  <si>
    <t>• Annual salary growth defaults to 3%, but can be overwritten.</t>
  </si>
  <si>
    <t>• Salary cap is included for download review and conditional flagging.</t>
  </si>
  <si>
    <t>• Level of Effort accepts up to 2 decimals (e.g., 1.02%).</t>
  </si>
  <si>
    <t>Summary Guidance</t>
  </si>
  <si>
    <t>• Totals reflect combined salary and fringe across all fiscal segments based on prorated months and LOE.</t>
  </si>
  <si>
    <t>• Grant Funds show the portion allowable under the salary cap; Cost Share reflects the over-the-cap amount.</t>
  </si>
  <si>
    <t>• Total Project Cost is the sum of grant and cost share expenses.</t>
  </si>
  <si>
    <t>• Differences across fiscal years may occur due to salary changes, even with constant LOE.</t>
  </si>
  <si>
    <t>• Select the fiscal year (FY) you want to review using the dropdown.</t>
  </si>
  <si>
    <t>• Values under the Original column are automatically populated and should not be edited.</t>
  </si>
  <si>
    <t>• Enter any changes under the Updated column (Salary, Months, or Effort) to test adjustments.</t>
  </si>
  <si>
    <t>• Salary Portion, Fringe, and Total Cost Share will update automatically.</t>
  </si>
  <si>
    <t xml:space="preserve">• The Difference column shows the impact of your changes.       </t>
  </si>
  <si>
    <t xml:space="preserve">• This section is for single-year adjustments and does not change the main cost share calculation table.  </t>
  </si>
  <si>
    <t xml:space="preserve">Base 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</si>
</sst>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yy"/>
    <numFmt numFmtId="165" formatCode="\$#,##0"/>
    <numFmt numFmtId="166" formatCode="\$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FFFF"/>
      <name val="Cambria"/>
      <family val="1"/>
    </font>
    <font>
      <sz val="10"/>
      <name val="Cambria"/>
      <family val="1"/>
    </font>
    <font>
      <b/>
      <sz val="11"/>
      <color rgb="FFFFFFFF"/>
      <name val="Cambria"/>
      <family val="1"/>
    </font>
    <font>
      <sz val="10"/>
      <color rgb="FFFFFFFF"/>
      <name val="Cambria"/>
      <family val="1"/>
    </font>
    <font>
      <sz val="11"/>
      <color rgb="FF0000FF"/>
      <name val="Cambria"/>
      <family val="1"/>
    </font>
    <font>
      <b/>
      <sz val="11"/>
      <color rgb="FF1F1F1F"/>
      <name val="Cambria"/>
      <family val="1"/>
    </font>
    <font>
      <sz val="11"/>
      <color rgb="FF000000"/>
      <name val="Cambria"/>
      <family val="1"/>
    </font>
    <font>
      <b/>
      <i/>
      <sz val="9"/>
      <color rgb="FF6E7781"/>
      <name val="Cambria"/>
      <family val="1"/>
    </font>
    <font>
      <sz val="11"/>
      <color rgb="FF000000"/>
      <name val="Aptos Narrow"/>
      <family val="2"/>
    </font>
    <font>
      <sz val="11"/>
      <color theme="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i/>
      <sz val="11"/>
      <color rgb="FF1F1F1F"/>
      <name val="Cambria"/>
      <family val="1"/>
    </font>
    <font>
      <sz val="11"/>
      <color rgb="FF1F1F1F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1F3A5F"/>
        <bgColor rgb="FF3333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6F8"/>
        <bgColor rgb="FFF7F9FC"/>
      </patternFill>
    </fill>
    <fill>
      <patternFill patternType="solid">
        <fgColor theme="0" tint="-4.9989318521683403E-2"/>
        <bgColor rgb="FFF4F6F8"/>
      </patternFill>
    </fill>
    <fill>
      <patternFill patternType="solid">
        <fgColor theme="3"/>
        <bgColor rgb="FF333399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rgb="FFF4F6F8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1F3A5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1F3A5F"/>
      </bottom>
      <diagonal/>
    </border>
    <border>
      <left/>
      <right/>
      <top/>
      <bottom style="thin">
        <color rgb="FF1F3A5F"/>
      </bottom>
      <diagonal/>
    </border>
    <border>
      <left/>
      <right style="medium">
        <color indexed="64"/>
      </right>
      <top/>
      <bottom style="thin">
        <color rgb="FF1F3A5F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medium">
        <color indexed="64"/>
      </right>
      <top/>
      <bottom style="thin">
        <color rgb="FFD9D9D9"/>
      </bottom>
      <diagonal/>
    </border>
    <border>
      <left/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9D9D9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/>
      <bottom style="thin">
        <color rgb="FFD9D9D9"/>
      </bottom>
      <diagonal/>
    </border>
    <border>
      <left style="thin">
        <color rgb="FFD9D9D9"/>
      </left>
      <right style="dashDotDot">
        <color indexed="64"/>
      </right>
      <top style="thin">
        <color rgb="FFD9D9D9"/>
      </top>
      <bottom/>
      <diagonal/>
    </border>
    <border>
      <left style="thin">
        <color rgb="FFD9D9D9"/>
      </left>
      <right style="dashDotDot">
        <color indexed="64"/>
      </right>
      <top/>
      <bottom/>
      <diagonal/>
    </border>
  </borders>
  <cellStyleXfs count="3">
    <xf numFmtId="0" fontId="0" fillId="0" borderId="0"/>
    <xf numFmtId="44" fontId="1" fillId="0" borderId="0"/>
    <xf numFmtId="9" fontId="1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14" fontId="8" fillId="4" borderId="10" xfId="0" applyNumberFormat="1" applyFont="1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 applyProtection="1">
      <alignment horizontal="center"/>
      <protection locked="0"/>
    </xf>
    <xf numFmtId="165" fontId="6" fillId="8" borderId="10" xfId="0" applyNumberFormat="1" applyFont="1" applyFill="1" applyBorder="1" applyAlignment="1" applyProtection="1">
      <alignment horizontal="left"/>
      <protection locked="0"/>
    </xf>
    <xf numFmtId="10" fontId="6" fillId="8" borderId="10" xfId="0" applyNumberFormat="1" applyFont="1" applyFill="1" applyBorder="1" applyAlignment="1" applyProtection="1">
      <alignment horizontal="left"/>
      <protection locked="0"/>
    </xf>
    <xf numFmtId="165" fontId="8" fillId="0" borderId="10" xfId="0" applyNumberFormat="1" applyFont="1" applyBorder="1" applyProtection="1">
      <protection locked="0"/>
    </xf>
    <xf numFmtId="166" fontId="8" fillId="0" borderId="10" xfId="0" applyNumberFormat="1" applyFont="1" applyBorder="1" applyProtection="1">
      <protection locked="0"/>
    </xf>
    <xf numFmtId="166" fontId="8" fillId="0" borderId="13" xfId="0" applyNumberFormat="1" applyFont="1" applyBorder="1" applyProtection="1">
      <protection locked="0"/>
    </xf>
    <xf numFmtId="44" fontId="8" fillId="0" borderId="10" xfId="1" applyFont="1" applyBorder="1" applyAlignment="1" applyProtection="1">
      <alignment horizontal="right"/>
      <protection locked="0"/>
    </xf>
    <xf numFmtId="44" fontId="6" fillId="8" borderId="10" xfId="1" applyFont="1" applyFill="1" applyBorder="1" applyProtection="1">
      <protection locked="0"/>
    </xf>
    <xf numFmtId="44" fontId="8" fillId="0" borderId="10" xfId="1" applyFont="1" applyBorder="1" applyProtection="1">
      <protection locked="0"/>
    </xf>
    <xf numFmtId="2" fontId="6" fillId="8" borderId="10" xfId="0" applyNumberFormat="1" applyFont="1" applyFill="1" applyBorder="1" applyProtection="1">
      <protection locked="0"/>
    </xf>
    <xf numFmtId="2" fontId="8" fillId="0" borderId="10" xfId="0" applyNumberFormat="1" applyFont="1" applyBorder="1" applyProtection="1">
      <protection locked="0"/>
    </xf>
    <xf numFmtId="10" fontId="8" fillId="0" borderId="10" xfId="0" applyNumberFormat="1" applyFont="1" applyBorder="1" applyProtection="1">
      <protection locked="0"/>
    </xf>
    <xf numFmtId="10" fontId="6" fillId="8" borderId="10" xfId="2" applyNumberFormat="1" applyFont="1" applyFill="1" applyBorder="1" applyProtection="1">
      <protection locked="0"/>
    </xf>
    <xf numFmtId="10" fontId="8" fillId="0" borderId="10" xfId="2" applyNumberFormat="1" applyFont="1" applyBorder="1" applyProtection="1">
      <protection locked="0"/>
    </xf>
    <xf numFmtId="0" fontId="9" fillId="0" borderId="0" xfId="0" applyFont="1" applyAlignment="1">
      <alignment horizontal="right"/>
    </xf>
    <xf numFmtId="0" fontId="3" fillId="0" borderId="0" xfId="0" applyFont="1"/>
    <xf numFmtId="49" fontId="7" fillId="8" borderId="23" xfId="0" applyNumberFormat="1" applyFont="1" applyFill="1" applyBorder="1" applyAlignment="1" applyProtection="1">
      <alignment horizontal="left" vertical="top"/>
      <protection locked="0"/>
    </xf>
    <xf numFmtId="0" fontId="3" fillId="9" borderId="0" xfId="0" applyFont="1" applyFill="1" applyProtection="1">
      <protection locked="0"/>
    </xf>
    <xf numFmtId="166" fontId="8" fillId="0" borderId="10" xfId="0" applyNumberFormat="1" applyFont="1" applyBorder="1" applyAlignment="1" applyProtection="1">
      <alignment horizontal="center"/>
      <protection locked="0"/>
    </xf>
    <xf numFmtId="164" fontId="6" fillId="8" borderId="25" xfId="0" applyNumberFormat="1" applyFont="1" applyFill="1" applyBorder="1" applyAlignment="1" applyProtection="1">
      <alignment horizontal="left" vertical="center"/>
      <protection locked="0"/>
    </xf>
    <xf numFmtId="0" fontId="6" fillId="8" borderId="10" xfId="0" applyFont="1" applyFill="1" applyBorder="1" applyAlignment="1" applyProtection="1">
      <alignment horizontal="left" vertical="center"/>
      <protection locked="0"/>
    </xf>
    <xf numFmtId="0" fontId="6" fillId="8" borderId="21" xfId="0" applyFont="1" applyFill="1" applyBorder="1" applyAlignment="1" applyProtection="1">
      <alignment horizontal="left" vertical="center"/>
      <protection locked="0"/>
    </xf>
    <xf numFmtId="164" fontId="6" fillId="8" borderId="10" xfId="0" applyNumberFormat="1" applyFont="1" applyFill="1" applyBorder="1" applyAlignment="1" applyProtection="1">
      <alignment horizontal="left" vertical="center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164" fontId="5" fillId="6" borderId="6" xfId="0" applyNumberFormat="1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Protection="1">
      <protection locked="0"/>
    </xf>
    <xf numFmtId="0" fontId="11" fillId="7" borderId="6" xfId="0" applyFont="1" applyFill="1" applyBorder="1" applyProtection="1">
      <protection locked="0"/>
    </xf>
    <xf numFmtId="0" fontId="11" fillId="9" borderId="9" xfId="0" applyFont="1" applyFill="1" applyBorder="1" applyProtection="1">
      <protection locked="0"/>
    </xf>
    <xf numFmtId="0" fontId="11" fillId="9" borderId="12" xfId="0" applyFont="1" applyFill="1" applyBorder="1" applyProtection="1">
      <protection locked="0"/>
    </xf>
    <xf numFmtId="0" fontId="11" fillId="9" borderId="13" xfId="0" applyFont="1" applyFill="1" applyBorder="1" applyProtection="1">
      <protection locked="0"/>
    </xf>
    <xf numFmtId="0" fontId="11" fillId="9" borderId="14" xfId="0" applyFont="1" applyFill="1" applyBorder="1" applyProtection="1">
      <protection locked="0"/>
    </xf>
    <xf numFmtId="0" fontId="11" fillId="9" borderId="15" xfId="0" applyFont="1" applyFill="1" applyBorder="1" applyProtection="1">
      <protection locked="0"/>
    </xf>
    <xf numFmtId="0" fontId="11" fillId="9" borderId="16" xfId="0" applyFont="1" applyFill="1" applyBorder="1" applyProtection="1">
      <protection locked="0"/>
    </xf>
    <xf numFmtId="10" fontId="11" fillId="9" borderId="26" xfId="2" applyNumberFormat="1" applyFont="1" applyFill="1" applyBorder="1" applyProtection="1">
      <protection locked="0"/>
    </xf>
    <xf numFmtId="44" fontId="11" fillId="0" borderId="0" xfId="1" applyFont="1" applyProtection="1">
      <protection locked="0"/>
    </xf>
    <xf numFmtId="10" fontId="11" fillId="0" borderId="26" xfId="2" applyNumberFormat="1" applyFont="1" applyBorder="1" applyProtection="1">
      <protection locked="0"/>
    </xf>
    <xf numFmtId="10" fontId="11" fillId="0" borderId="12" xfId="2" applyNumberFormat="1" applyFont="1" applyBorder="1" applyProtection="1">
      <protection locked="0"/>
    </xf>
    <xf numFmtId="10" fontId="11" fillId="9" borderId="27" xfId="2" applyNumberFormat="1" applyFont="1" applyFill="1" applyBorder="1" applyProtection="1">
      <protection locked="0"/>
    </xf>
    <xf numFmtId="10" fontId="11" fillId="0" borderId="27" xfId="2" applyNumberFormat="1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2" fontId="11" fillId="0" borderId="0" xfId="2" applyNumberFormat="1" applyFont="1" applyProtection="1">
      <protection locked="0"/>
    </xf>
    <xf numFmtId="10" fontId="11" fillId="0" borderId="0" xfId="2" applyNumberFormat="1" applyFont="1" applyProtection="1">
      <protection locked="0"/>
    </xf>
    <xf numFmtId="0" fontId="11" fillId="9" borderId="17" xfId="0" applyFont="1" applyFill="1" applyBorder="1" applyProtection="1">
      <protection locked="0"/>
    </xf>
    <xf numFmtId="0" fontId="11" fillId="9" borderId="18" xfId="0" applyFont="1" applyFill="1" applyBorder="1" applyProtection="1">
      <protection locked="0"/>
    </xf>
    <xf numFmtId="0" fontId="11" fillId="9" borderId="19" xfId="0" applyFont="1" applyFill="1" applyBorder="1" applyProtection="1">
      <protection locked="0"/>
    </xf>
    <xf numFmtId="0" fontId="11" fillId="9" borderId="20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left" vertical="center"/>
    </xf>
    <xf numFmtId="0" fontId="11" fillId="7" borderId="2" xfId="0" applyFont="1" applyFill="1" applyBorder="1" applyProtection="1"/>
    <xf numFmtId="0" fontId="11" fillId="7" borderId="4" xfId="0" applyFont="1" applyFill="1" applyBorder="1" applyProtection="1"/>
    <xf numFmtId="0" fontId="11" fillId="7" borderId="5" xfId="0" applyFont="1" applyFill="1" applyBorder="1" applyProtection="1"/>
    <xf numFmtId="0" fontId="4" fillId="2" borderId="7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6" borderId="3" xfId="0" applyFont="1" applyFill="1" applyBorder="1" applyAlignment="1" applyProtection="1">
      <alignment horizontal="center"/>
    </xf>
    <xf numFmtId="0" fontId="11" fillId="7" borderId="3" xfId="0" applyFont="1" applyFill="1" applyBorder="1" applyProtection="1"/>
    <xf numFmtId="0" fontId="4" fillId="2" borderId="22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11" fillId="0" borderId="12" xfId="0" applyFont="1" applyBorder="1" applyProtection="1"/>
    <xf numFmtId="0" fontId="4" fillId="2" borderId="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1" fontId="7" fillId="0" borderId="7" xfId="0" applyNumberFormat="1" applyFont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top" wrapText="1"/>
    </xf>
    <xf numFmtId="0" fontId="13" fillId="3" borderId="12" xfId="0" applyFont="1" applyFill="1" applyBorder="1" applyAlignment="1" applyProtection="1">
      <alignment horizontal="left" vertical="top" wrapText="1"/>
    </xf>
    <xf numFmtId="0" fontId="13" fillId="3" borderId="11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/>
    </xf>
    <xf numFmtId="0" fontId="13" fillId="3" borderId="12" xfId="0" applyFont="1" applyFill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/>
    </xf>
    <xf numFmtId="0" fontId="14" fillId="5" borderId="11" xfId="0" applyFont="1" applyFill="1" applyBorder="1" applyAlignment="1" applyProtection="1">
      <alignment horizontal="left" vertical="top" wrapText="1"/>
    </xf>
    <xf numFmtId="0" fontId="15" fillId="5" borderId="0" xfId="0" applyFont="1" applyFill="1" applyBorder="1" applyAlignment="1" applyProtection="1">
      <alignment horizontal="left" vertical="top" wrapText="1"/>
    </xf>
    <xf numFmtId="0" fontId="15" fillId="5" borderId="12" xfId="0" applyFont="1" applyFill="1" applyBorder="1" applyAlignment="1" applyProtection="1">
      <alignment horizontal="left" vertical="top" wrapText="1"/>
    </xf>
    <xf numFmtId="0" fontId="11" fillId="3" borderId="11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12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24" xfId="0" applyFont="1" applyFill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12" fillId="3" borderId="0" xfId="0" applyFont="1" applyFill="1" applyAlignment="1" applyProtection="1">
      <alignment horizontal="left" vertical="top" wrapText="1"/>
    </xf>
    <xf numFmtId="0" fontId="12" fillId="3" borderId="12" xfId="0" applyFont="1" applyFill="1" applyBorder="1" applyAlignment="1" applyProtection="1">
      <alignment horizontal="left" vertical="top" wrapText="1"/>
    </xf>
    <xf numFmtId="0" fontId="7" fillId="0" borderId="7" xfId="0" applyFont="1" applyBorder="1" applyProtection="1"/>
    <xf numFmtId="49" fontId="14" fillId="5" borderId="11" xfId="0" applyNumberFormat="1" applyFont="1" applyFill="1" applyBorder="1" applyAlignment="1" applyProtection="1">
      <alignment horizontal="left" vertical="top" wrapText="1"/>
    </xf>
    <xf numFmtId="49" fontId="14" fillId="5" borderId="0" xfId="0" applyNumberFormat="1" applyFont="1" applyFill="1" applyBorder="1" applyAlignment="1" applyProtection="1">
      <alignment horizontal="left" vertical="top" wrapText="1"/>
    </xf>
    <xf numFmtId="49" fontId="14" fillId="5" borderId="12" xfId="0" applyNumberFormat="1" applyFont="1" applyFill="1" applyBorder="1" applyAlignment="1" applyProtection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lor rgb="FF008000"/>
      </font>
    </dxf>
    <dxf>
      <font>
        <color rgb="FF9C0006"/>
      </font>
    </dxf>
    <dxf>
      <font>
        <color rgb="FF4D4D4D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164" workbookViewId="0">
      <selection activeCell="J39" sqref="J39"/>
    </sheetView>
  </sheetViews>
  <sheetFormatPr baseColWidth="10" defaultColWidth="22.5" defaultRowHeight="13" x14ac:dyDescent="0.15"/>
  <cols>
    <col min="1" max="1" width="28" style="1" customWidth="1"/>
    <col min="2" max="3" width="22.5" style="1" customWidth="1"/>
    <col min="4" max="4" width="26" style="1" customWidth="1"/>
    <col min="5" max="5" width="24" style="1" customWidth="1"/>
    <col min="6" max="9" width="22.5" style="1" customWidth="1"/>
    <col min="10" max="10" width="8.6640625" style="1" customWidth="1"/>
    <col min="11" max="16384" width="22.5" style="1"/>
  </cols>
  <sheetData>
    <row r="1" spans="1:9" ht="24" customHeight="1" x14ac:dyDescent="0.15">
      <c r="A1" s="51" t="s">
        <v>0</v>
      </c>
      <c r="B1" s="52"/>
      <c r="C1" s="52"/>
      <c r="D1" s="52"/>
      <c r="E1" s="52"/>
      <c r="F1" s="52"/>
      <c r="G1" s="57" t="s">
        <v>1</v>
      </c>
      <c r="H1" s="52"/>
      <c r="I1" s="58"/>
    </row>
    <row r="2" spans="1:9" ht="24" customHeight="1" x14ac:dyDescent="0.15">
      <c r="A2" s="53"/>
      <c r="B2" s="54"/>
      <c r="C2" s="54"/>
      <c r="D2" s="54"/>
      <c r="E2" s="54"/>
      <c r="F2" s="54"/>
      <c r="G2" s="27">
        <v>46102</v>
      </c>
      <c r="H2" s="29"/>
      <c r="I2" s="30"/>
    </row>
    <row r="3" spans="1:9" ht="19.5" customHeight="1" x14ac:dyDescent="0.15">
      <c r="A3" s="55" t="s">
        <v>2</v>
      </c>
      <c r="B3" s="28"/>
      <c r="C3" s="31"/>
      <c r="D3" s="31"/>
      <c r="E3" s="56" t="s">
        <v>3</v>
      </c>
      <c r="F3" s="24"/>
      <c r="G3" s="20"/>
      <c r="H3" s="20"/>
      <c r="I3" s="32"/>
    </row>
    <row r="4" spans="1:9" ht="19.5" customHeight="1" x14ac:dyDescent="0.15">
      <c r="A4" s="55" t="s">
        <v>4</v>
      </c>
      <c r="B4" s="25"/>
      <c r="C4" s="31"/>
      <c r="D4" s="33"/>
      <c r="E4" s="56" t="s">
        <v>5</v>
      </c>
      <c r="F4" s="22"/>
      <c r="G4" s="34"/>
      <c r="H4" s="34"/>
      <c r="I4" s="35"/>
    </row>
    <row r="5" spans="1:9" ht="19.5" customHeight="1" x14ac:dyDescent="0.15">
      <c r="A5" s="55" t="s">
        <v>44</v>
      </c>
      <c r="B5" s="23">
        <f>COUNTIF(D8:D12,"&gt;0")</f>
        <v>0</v>
      </c>
      <c r="C5" s="31"/>
      <c r="D5" s="33"/>
      <c r="E5" s="56" t="s">
        <v>6</v>
      </c>
      <c r="F5" s="26"/>
      <c r="G5" s="31"/>
      <c r="H5" s="31"/>
      <c r="I5" s="36"/>
    </row>
    <row r="6" spans="1:9" ht="24" customHeight="1" x14ac:dyDescent="0.15">
      <c r="A6" s="59" t="s">
        <v>7</v>
      </c>
      <c r="B6" s="60"/>
      <c r="C6" s="60"/>
      <c r="D6" s="60"/>
      <c r="E6" s="60"/>
      <c r="F6" s="60"/>
      <c r="G6" s="60"/>
      <c r="H6" s="60"/>
      <c r="I6" s="61"/>
    </row>
    <row r="7" spans="1:9" ht="15" customHeight="1" x14ac:dyDescent="0.15">
      <c r="A7" s="62" t="s">
        <v>8</v>
      </c>
      <c r="B7" s="63" t="s">
        <v>9</v>
      </c>
      <c r="C7" s="63" t="s">
        <v>10</v>
      </c>
      <c r="D7" s="63" t="s">
        <v>11</v>
      </c>
      <c r="E7" s="65" t="s">
        <v>58</v>
      </c>
      <c r="F7" s="66"/>
      <c r="G7" s="66"/>
      <c r="H7" s="66"/>
      <c r="I7" s="67"/>
    </row>
    <row r="8" spans="1:9" ht="18.75" customHeight="1" x14ac:dyDescent="0.15">
      <c r="A8" s="64" t="s">
        <v>12</v>
      </c>
      <c r="B8" s="2">
        <f>$B$4</f>
        <v>0</v>
      </c>
      <c r="C8" s="2" t="str">
        <f>IF($B$4="","",MIN($F$4,DATE(YEAR($B$4)+(MONTH($B$4)&gt;=7),6,30)))</f>
        <v/>
      </c>
      <c r="D8" s="3" t="str">
        <f>IF(OR(B8="",C8=""),"",IF(AND(YEAR(B8)=YEAR(C8),MONTH(B8)=MONTH(C8)),(C8-B8+1)/DAY(EOMONTH(B8,0)),(DAY(EOMONTH(B8,0))-DAY(B8)+1)/DAY(EOMONTH(B8,0))+MAX(0,12*(YEAR(C8)-YEAR(B8))+MONTH(C8)-MONTH(B8)-1)+DAY(C8)/DAY(EOMONTH(C8,0))))</f>
        <v/>
      </c>
      <c r="E8" s="68" t="s">
        <v>52</v>
      </c>
      <c r="F8" s="69"/>
      <c r="G8" s="69"/>
      <c r="H8" s="69"/>
      <c r="I8" s="70"/>
    </row>
    <row r="9" spans="1:9" ht="18.75" customHeight="1" x14ac:dyDescent="0.15">
      <c r="A9" s="64" t="s">
        <v>13</v>
      </c>
      <c r="B9" s="2" t="str">
        <f>IF(OR(C8="",C8&gt;=$F$4),"",C8+1)</f>
        <v/>
      </c>
      <c r="C9" s="2" t="str">
        <f>IF(B9="","",MIN($F$4,DATE(YEAR(B9)+(MONTH(B9)&gt;=7),6,30)))</f>
        <v/>
      </c>
      <c r="D9" s="3" t="str">
        <f>IF(OR(B9="",C9=""),"",IF(AND(YEAR(B9)=YEAR(C9),MONTH(B9)=MONTH(C9)),(C9-B9+1)/DAY(EOMONTH(B9,0)),(DAY(EOMONTH(B9,0))-DAY(B9)+1)/DAY(EOMONTH(B9,0))+MAX(0,12*(YEAR(C9)-YEAR(B9))+MONTH(C9)-MONTH(B9)-1)+DAY(C9)/DAY(EOMONTH(C9,0))))</f>
        <v/>
      </c>
      <c r="E9" s="68" t="s">
        <v>53</v>
      </c>
      <c r="F9" s="69"/>
      <c r="G9" s="69"/>
      <c r="H9" s="69"/>
      <c r="I9" s="70"/>
    </row>
    <row r="10" spans="1:9" ht="18.75" customHeight="1" x14ac:dyDescent="0.15">
      <c r="A10" s="64" t="s">
        <v>14</v>
      </c>
      <c r="B10" s="2" t="str">
        <f>IF(OR(C9="",C9&gt;=$F$4),"",C9+1)</f>
        <v/>
      </c>
      <c r="C10" s="2" t="str">
        <f>IF(B10="","",MIN($F$4,DATE(YEAR(B10)+(MONTH(B10)&gt;=7),6,30)))</f>
        <v/>
      </c>
      <c r="D10" s="3" t="str">
        <f>IF(OR(B10="",C10=""),"",IF(AND(YEAR(B10)=YEAR(C10),MONTH(B10)=MONTH(C10)),(C10-B10+1)/DAY(EOMONTH(B10,0)),(DAY(EOMONTH(B10,0))-DAY(B10)+1)/DAY(EOMONTH(B10,0))+MAX(0,12*(YEAR(C10)-YEAR(B10))+MONTH(C10)-MONTH(B10)-1)+DAY(C10)/DAY(EOMONTH(C10,0))))</f>
        <v/>
      </c>
      <c r="E10" s="68" t="s">
        <v>54</v>
      </c>
      <c r="F10" s="69"/>
      <c r="G10" s="69"/>
      <c r="H10" s="69"/>
      <c r="I10" s="70"/>
    </row>
    <row r="11" spans="1:9" ht="18.75" customHeight="1" x14ac:dyDescent="0.15">
      <c r="A11" s="64" t="s">
        <v>15</v>
      </c>
      <c r="B11" s="2" t="str">
        <f>IF(OR(C10="",C10&gt;=$F$4),"",C10+1)</f>
        <v/>
      </c>
      <c r="C11" s="2" t="str">
        <f>IF(B11="","",MIN($F$4,DATE(YEAR(B11)+(MONTH(B11)&gt;=7),6,30)))</f>
        <v/>
      </c>
      <c r="D11" s="3" t="str">
        <f>IF(OR(B11="",C11=""),"",IF(AND(YEAR(B11)=YEAR(C11),MONTH(B11)=MONTH(C11)),(C11-B11+1)/DAY(EOMONTH(B11,0)),(DAY(EOMONTH(B11,0))-DAY(B11)+1)/DAY(EOMONTH(B11,0))+MAX(0,12*(YEAR(C11)-YEAR(B11))+MONTH(C11)-MONTH(B11)-1)+DAY(C11)/DAY(EOMONTH(C11,0))))</f>
        <v/>
      </c>
      <c r="E11" s="68" t="s">
        <v>55</v>
      </c>
      <c r="F11" s="69"/>
      <c r="G11" s="69"/>
      <c r="H11" s="69"/>
      <c r="I11" s="70"/>
    </row>
    <row r="12" spans="1:9" ht="18.75" customHeight="1" x14ac:dyDescent="0.15">
      <c r="A12" s="64" t="s">
        <v>16</v>
      </c>
      <c r="B12" s="2" t="str">
        <f>IF(OR(C11="",C11&gt;=$F$4),"",C11+1)</f>
        <v/>
      </c>
      <c r="C12" s="2" t="str">
        <f>IF(B12="","",MIN($F$4,DATE(YEAR(B12)+(MONTH(B12)&gt;=7),6,30)))</f>
        <v/>
      </c>
      <c r="D12" s="3" t="str">
        <f>IF(OR(B12="",C12=""),"",IF(AND(YEAR(B12)=YEAR(C12),MONTH(B12)=MONTH(C12)),(C12-B12+1)/DAY(EOMONTH(B12,0)),(DAY(EOMONTH(B12,0))-DAY(B12)+1)/DAY(EOMONTH(B12,0))+MAX(0,12*(YEAR(C12)-YEAR(B12))+MONTH(C12)-MONTH(B12)-1)+DAY(C12)/DAY(EOMONTH(C12,0))))</f>
        <v/>
      </c>
      <c r="E12" s="68" t="s">
        <v>56</v>
      </c>
      <c r="F12" s="69"/>
      <c r="G12" s="69"/>
      <c r="H12" s="69"/>
      <c r="I12" s="70"/>
    </row>
    <row r="13" spans="1:9" ht="24" customHeight="1" x14ac:dyDescent="0.15">
      <c r="A13" s="59" t="s">
        <v>17</v>
      </c>
      <c r="B13" s="60"/>
      <c r="C13" s="60"/>
      <c r="D13" s="60"/>
      <c r="E13" s="60"/>
      <c r="F13" s="60"/>
      <c r="G13" s="60"/>
      <c r="H13" s="60"/>
      <c r="I13" s="61"/>
    </row>
    <row r="14" spans="1:9" ht="18" customHeight="1" x14ac:dyDescent="0.15">
      <c r="A14" s="71" t="s">
        <v>73</v>
      </c>
      <c r="B14" s="4"/>
      <c r="C14" s="72" t="s">
        <v>58</v>
      </c>
      <c r="D14" s="73"/>
      <c r="E14" s="73"/>
      <c r="F14" s="73"/>
      <c r="G14" s="73"/>
      <c r="H14" s="73"/>
      <c r="I14" s="74"/>
    </row>
    <row r="15" spans="1:9" ht="18.75" customHeight="1" x14ac:dyDescent="0.15">
      <c r="A15" s="71" t="s">
        <v>18</v>
      </c>
      <c r="B15" s="5"/>
      <c r="C15" s="75" t="s">
        <v>59</v>
      </c>
      <c r="D15" s="76"/>
      <c r="E15" s="76"/>
      <c r="F15" s="76"/>
      <c r="G15" s="76"/>
      <c r="H15" s="76"/>
      <c r="I15" s="77"/>
    </row>
    <row r="16" spans="1:9" ht="18.75" customHeight="1" x14ac:dyDescent="0.15">
      <c r="A16" s="71" t="s">
        <v>19</v>
      </c>
      <c r="B16" s="4"/>
      <c r="C16" s="75" t="s">
        <v>60</v>
      </c>
      <c r="D16" s="76"/>
      <c r="E16" s="76"/>
      <c r="F16" s="76"/>
      <c r="G16" s="76"/>
      <c r="H16" s="76"/>
      <c r="I16" s="77"/>
    </row>
    <row r="17" spans="1:9" ht="18" customHeight="1" x14ac:dyDescent="0.15">
      <c r="A17" s="71" t="s">
        <v>20</v>
      </c>
      <c r="B17" s="5"/>
      <c r="C17" s="75" t="s">
        <v>61</v>
      </c>
      <c r="D17" s="76"/>
      <c r="E17" s="76"/>
      <c r="F17" s="76"/>
      <c r="G17" s="76"/>
      <c r="H17" s="76"/>
      <c r="I17" s="77"/>
    </row>
    <row r="18" spans="1:9" ht="24" customHeight="1" x14ac:dyDescent="0.15">
      <c r="A18" s="59" t="s">
        <v>21</v>
      </c>
      <c r="B18" s="60"/>
      <c r="C18" s="60"/>
      <c r="D18" s="60"/>
      <c r="E18" s="60"/>
      <c r="F18" s="60"/>
      <c r="G18" s="60"/>
      <c r="H18" s="60"/>
      <c r="I18" s="61"/>
    </row>
    <row r="19" spans="1:9" ht="15" customHeight="1" x14ac:dyDescent="0.15">
      <c r="A19" s="78" t="s">
        <v>8</v>
      </c>
      <c r="B19" s="79" t="s">
        <v>22</v>
      </c>
      <c r="C19" s="79" t="s">
        <v>40</v>
      </c>
      <c r="D19" s="79" t="s">
        <v>36</v>
      </c>
      <c r="E19" s="79" t="s">
        <v>39</v>
      </c>
      <c r="F19" s="79" t="s">
        <v>42</v>
      </c>
      <c r="G19" s="79" t="s">
        <v>37</v>
      </c>
      <c r="H19" s="79" t="s">
        <v>38</v>
      </c>
      <c r="I19" s="80" t="s">
        <v>41</v>
      </c>
    </row>
    <row r="20" spans="1:9" ht="23.25" customHeight="1" x14ac:dyDescent="0.15">
      <c r="A20" s="81" t="s">
        <v>12</v>
      </c>
      <c r="B20" s="6" t="str">
        <f>IF($D$8="","",$B$14)</f>
        <v/>
      </c>
      <c r="C20" s="37"/>
      <c r="D20" s="38" t="str">
        <f>IF(OR(B20="",F20="",D8=""),"",ROUND(B20*F20*(D8/12),0))</f>
        <v/>
      </c>
      <c r="E20" s="7" t="str">
        <f>IF(D20="","",ROUND(D20*$B$17,0))</f>
        <v/>
      </c>
      <c r="F20" s="39" t="str">
        <f>IF(OR(B20="",C20=""),"",IF(B20&lt;=$B$16,C20,C20*($B$16/B20)))</f>
        <v/>
      </c>
      <c r="G20" s="8" t="str">
        <f>IF(OR(B20="",I20="",D8=""),"",ROUND(B20*I20*(D8/12),0))</f>
        <v/>
      </c>
      <c r="H20" s="7" t="str">
        <f>IF(G20="","",ROUND(G20*$B$17,0))</f>
        <v/>
      </c>
      <c r="I20" s="40" t="str">
        <f>IF(OR(C20="",F20=""),"",C20-F20)</f>
        <v/>
      </c>
    </row>
    <row r="21" spans="1:9" ht="23.25" customHeight="1" x14ac:dyDescent="0.15">
      <c r="A21" s="81" t="s">
        <v>13</v>
      </c>
      <c r="B21" s="6" t="str">
        <f>IF($D$9="","",B20*(1+$B$15))</f>
        <v/>
      </c>
      <c r="C21" s="41"/>
      <c r="D21" s="38" t="str">
        <f>IF(OR(B21="",F21="",D9=""),"",ROUND(B21*F21*(D9/12),0))</f>
        <v/>
      </c>
      <c r="E21" s="7" t="str">
        <f t="shared" ref="E21:E24" si="0">IF(D21="","",ROUND(D21*$B$17,0))</f>
        <v/>
      </c>
      <c r="F21" s="42" t="str">
        <f>IF(OR(B21="",C21=""),"",IF(B21&lt;=$B$16,C21,C21*($B$16/B21)))</f>
        <v/>
      </c>
      <c r="G21" s="8" t="str">
        <f t="shared" ref="G21:G24" si="1">IF(OR(B21="",I21="",D9=""),"",ROUND(B21*I21*(D9/12),0))</f>
        <v/>
      </c>
      <c r="H21" s="7" t="str">
        <f t="shared" ref="H21:H24" si="2">IF(G21="","",ROUND(G21*$B$17,0))</f>
        <v/>
      </c>
      <c r="I21" s="40" t="str">
        <f t="shared" ref="I21:I24" si="3">IF(OR(C21="",F21=""),"",C21-F21)</f>
        <v/>
      </c>
    </row>
    <row r="22" spans="1:9" ht="23.25" customHeight="1" x14ac:dyDescent="0.15">
      <c r="A22" s="81" t="s">
        <v>14</v>
      </c>
      <c r="B22" s="6" t="str">
        <f>IF($D$10="","",B21*(1+$B$15))</f>
        <v/>
      </c>
      <c r="C22" s="41"/>
      <c r="D22" s="38" t="str">
        <f t="shared" ref="D22:D24" si="4">IF(OR(B22="",F22="",D10=""),"",ROUND(B22*F22*(D10/12),0))</f>
        <v/>
      </c>
      <c r="E22" s="7" t="str">
        <f t="shared" si="0"/>
        <v/>
      </c>
      <c r="F22" s="42" t="str">
        <f t="shared" ref="F22:F24" si="5">IF(OR(B22="",C22=""),"",IF(B22&lt;=$B$16,C22,C22*($B$16/B22)))</f>
        <v/>
      </c>
      <c r="G22" s="8" t="str">
        <f t="shared" si="1"/>
        <v/>
      </c>
      <c r="H22" s="7" t="str">
        <f t="shared" si="2"/>
        <v/>
      </c>
      <c r="I22" s="40" t="str">
        <f t="shared" si="3"/>
        <v/>
      </c>
    </row>
    <row r="23" spans="1:9" ht="23.25" customHeight="1" x14ac:dyDescent="0.15">
      <c r="A23" s="81" t="s">
        <v>15</v>
      </c>
      <c r="B23" s="6" t="str">
        <f>IF($D$11="","",B22*(1+$B$15))</f>
        <v/>
      </c>
      <c r="C23" s="41"/>
      <c r="D23" s="38" t="str">
        <f t="shared" si="4"/>
        <v/>
      </c>
      <c r="E23" s="7" t="str">
        <f t="shared" si="0"/>
        <v/>
      </c>
      <c r="F23" s="42" t="str">
        <f t="shared" si="5"/>
        <v/>
      </c>
      <c r="G23" s="8" t="str">
        <f t="shared" si="1"/>
        <v/>
      </c>
      <c r="H23" s="7" t="str">
        <f t="shared" si="2"/>
        <v/>
      </c>
      <c r="I23" s="40" t="str">
        <f t="shared" si="3"/>
        <v/>
      </c>
    </row>
    <row r="24" spans="1:9" ht="23.25" customHeight="1" x14ac:dyDescent="0.15">
      <c r="A24" s="81" t="s">
        <v>16</v>
      </c>
      <c r="B24" s="6" t="str">
        <f>IF($D$12="","",B23*(1+$B$15))</f>
        <v/>
      </c>
      <c r="C24" s="41"/>
      <c r="D24" s="38" t="str">
        <f t="shared" si="4"/>
        <v/>
      </c>
      <c r="E24" s="7" t="str">
        <f t="shared" si="0"/>
        <v/>
      </c>
      <c r="F24" s="42" t="str">
        <f t="shared" si="5"/>
        <v/>
      </c>
      <c r="G24" s="8" t="str">
        <f t="shared" si="1"/>
        <v/>
      </c>
      <c r="H24" s="7" t="str">
        <f t="shared" si="2"/>
        <v/>
      </c>
      <c r="I24" s="40" t="str">
        <f t="shared" si="3"/>
        <v/>
      </c>
    </row>
    <row r="25" spans="1:9" ht="24" customHeight="1" x14ac:dyDescent="0.15">
      <c r="A25" s="59" t="s">
        <v>23</v>
      </c>
      <c r="B25" s="60"/>
      <c r="C25" s="60"/>
      <c r="D25" s="60"/>
      <c r="E25" s="60"/>
      <c r="F25" s="60"/>
      <c r="G25" s="60"/>
      <c r="H25" s="60"/>
      <c r="I25" s="61"/>
    </row>
    <row r="26" spans="1:9" ht="15" customHeight="1" x14ac:dyDescent="0.15">
      <c r="A26" s="78" t="s">
        <v>8</v>
      </c>
      <c r="B26" s="79" t="s">
        <v>32</v>
      </c>
      <c r="C26" s="65" t="s">
        <v>62</v>
      </c>
      <c r="D26" s="82"/>
      <c r="E26" s="82"/>
      <c r="F26" s="82"/>
      <c r="G26" s="82"/>
      <c r="H26" s="82"/>
      <c r="I26" s="83"/>
    </row>
    <row r="27" spans="1:9" ht="21.75" customHeight="1" x14ac:dyDescent="0.15">
      <c r="A27" s="71" t="s">
        <v>32</v>
      </c>
      <c r="B27" s="38">
        <f>SUM(D20:D24)+SUM(G20:G24)</f>
        <v>0</v>
      </c>
      <c r="C27" s="69" t="s">
        <v>63</v>
      </c>
      <c r="D27" s="69"/>
      <c r="E27" s="69"/>
      <c r="F27" s="69"/>
      <c r="G27" s="69"/>
      <c r="H27" s="69"/>
      <c r="I27" s="70"/>
    </row>
    <row r="28" spans="1:9" ht="21.75" customHeight="1" x14ac:dyDescent="0.15">
      <c r="A28" s="71" t="s">
        <v>33</v>
      </c>
      <c r="B28" s="38">
        <f>SUM(E20:E24)+SUM(H20:H24)</f>
        <v>0</v>
      </c>
      <c r="C28" s="69" t="s">
        <v>64</v>
      </c>
      <c r="D28" s="69"/>
      <c r="E28" s="69"/>
      <c r="F28" s="69"/>
      <c r="G28" s="69"/>
      <c r="H28" s="69"/>
      <c r="I28" s="70"/>
    </row>
    <row r="29" spans="1:9" ht="21.75" customHeight="1" x14ac:dyDescent="0.15">
      <c r="A29" s="71" t="s">
        <v>34</v>
      </c>
      <c r="B29" s="38">
        <f>SUM(D20:D24)+SUM(E20:E24)</f>
        <v>0</v>
      </c>
      <c r="C29" s="69" t="s">
        <v>65</v>
      </c>
      <c r="D29" s="69"/>
      <c r="E29" s="69"/>
      <c r="F29" s="69"/>
      <c r="G29" s="69"/>
      <c r="H29" s="69"/>
      <c r="I29" s="70"/>
    </row>
    <row r="30" spans="1:9" ht="21.75" customHeight="1" x14ac:dyDescent="0.15">
      <c r="A30" s="71" t="s">
        <v>35</v>
      </c>
      <c r="B30" s="38">
        <f>SUM(G20:G24)+SUM(H20:H24)</f>
        <v>0</v>
      </c>
      <c r="C30" s="69" t="s">
        <v>66</v>
      </c>
      <c r="D30" s="69"/>
      <c r="E30" s="69"/>
      <c r="F30" s="69"/>
      <c r="G30" s="69"/>
      <c r="H30" s="69"/>
      <c r="I30" s="70"/>
    </row>
    <row r="31" spans="1:9" ht="21" customHeight="1" x14ac:dyDescent="0.15">
      <c r="A31" s="71" t="s">
        <v>43</v>
      </c>
      <c r="B31" s="38">
        <f>B27+B28</f>
        <v>0</v>
      </c>
      <c r="C31" s="69"/>
      <c r="D31" s="69"/>
      <c r="E31" s="69"/>
      <c r="F31" s="69"/>
      <c r="G31" s="69"/>
      <c r="H31" s="69"/>
      <c r="I31" s="70"/>
    </row>
    <row r="32" spans="1:9" ht="24" customHeight="1" x14ac:dyDescent="0.15">
      <c r="A32" s="59" t="s">
        <v>24</v>
      </c>
      <c r="B32" s="60"/>
      <c r="C32" s="60"/>
      <c r="D32" s="60"/>
      <c r="E32" s="60"/>
      <c r="F32" s="60"/>
      <c r="G32" s="60"/>
      <c r="H32" s="60"/>
      <c r="I32" s="61"/>
    </row>
    <row r="33" spans="1:9" ht="15" customHeight="1" x14ac:dyDescent="0.15">
      <c r="A33" s="78" t="s">
        <v>25</v>
      </c>
      <c r="B33" s="79" t="s">
        <v>26</v>
      </c>
      <c r="C33" s="79" t="s">
        <v>27</v>
      </c>
      <c r="D33" s="79" t="s">
        <v>28</v>
      </c>
      <c r="E33" s="85" t="s">
        <v>57</v>
      </c>
      <c r="F33" s="86"/>
      <c r="G33" s="86"/>
      <c r="H33" s="86"/>
      <c r="I33" s="87"/>
    </row>
    <row r="34" spans="1:9" ht="18.75" customHeight="1" x14ac:dyDescent="0.15">
      <c r="A34" s="84" t="s">
        <v>29</v>
      </c>
      <c r="B34" s="21" t="s">
        <v>12</v>
      </c>
      <c r="C34" s="43"/>
      <c r="D34" s="44"/>
      <c r="E34" s="75" t="s">
        <v>67</v>
      </c>
      <c r="F34" s="76"/>
      <c r="G34" s="76"/>
      <c r="H34" s="76"/>
      <c r="I34" s="77"/>
    </row>
    <row r="35" spans="1:9" ht="18.75" customHeight="1" x14ac:dyDescent="0.15">
      <c r="A35" s="84" t="s">
        <v>22</v>
      </c>
      <c r="B35" s="9" t="str">
        <f>IFERROR(INDEX($B$20:$B$24,MATCH($B$34,$A$20:$A$24,0)),"")</f>
        <v/>
      </c>
      <c r="C35" s="10"/>
      <c r="D35" s="11" t="str">
        <f t="shared" ref="D35:D43" si="6">IF(OR(B35="",C35=""),"",C35-B35)</f>
        <v/>
      </c>
      <c r="E35" s="75" t="s">
        <v>68</v>
      </c>
      <c r="F35" s="76"/>
      <c r="G35" s="76"/>
      <c r="H35" s="76"/>
      <c r="I35" s="77"/>
    </row>
    <row r="36" spans="1:9" ht="18.75" customHeight="1" x14ac:dyDescent="0.15">
      <c r="A36" s="84" t="s">
        <v>11</v>
      </c>
      <c r="B36" s="45" t="str">
        <f>IFERROR(INDEX($D$8:$D$12,MATCH($B$34,$A$20:$A$24,0)),"")</f>
        <v/>
      </c>
      <c r="C36" s="12"/>
      <c r="D36" s="13" t="str">
        <f t="shared" si="6"/>
        <v/>
      </c>
      <c r="E36" s="75" t="s">
        <v>69</v>
      </c>
      <c r="F36" s="76"/>
      <c r="G36" s="76"/>
      <c r="H36" s="76"/>
      <c r="I36" s="77"/>
    </row>
    <row r="37" spans="1:9" ht="18.75" customHeight="1" x14ac:dyDescent="0.15">
      <c r="A37" s="84" t="s">
        <v>45</v>
      </c>
      <c r="B37" s="14">
        <f>IFERROR(INDEX($C$20:$C$24,MATCH($B$34,$A$20:$A$24,0)),"")</f>
        <v>0</v>
      </c>
      <c r="C37" s="15"/>
      <c r="D37" s="16" t="str">
        <f t="shared" si="6"/>
        <v/>
      </c>
      <c r="E37" s="75" t="s">
        <v>70</v>
      </c>
      <c r="F37" s="76"/>
      <c r="G37" s="76"/>
      <c r="H37" s="76"/>
      <c r="I37" s="77"/>
    </row>
    <row r="38" spans="1:9" ht="18.75" customHeight="1" x14ac:dyDescent="0.15">
      <c r="A38" s="84" t="s">
        <v>46</v>
      </c>
      <c r="B38" s="46" t="str">
        <f>IFERROR(INDEX($F$20:$F$24,MATCH($B$34,$A$20:$A$24,0)),"")</f>
        <v/>
      </c>
      <c r="C38" s="46" t="str">
        <f>IF(OR(C35="",C37=""),"",IF(C35&lt;=$B$16,C37,C37*($B$16/C35)))</f>
        <v/>
      </c>
      <c r="D38" s="46" t="str">
        <f t="shared" si="6"/>
        <v/>
      </c>
      <c r="E38" s="75" t="s">
        <v>71</v>
      </c>
      <c r="F38" s="76"/>
      <c r="G38" s="76"/>
      <c r="H38" s="76"/>
      <c r="I38" s="77"/>
    </row>
    <row r="39" spans="1:9" ht="18.75" customHeight="1" x14ac:dyDescent="0.15">
      <c r="A39" s="84" t="s">
        <v>47</v>
      </c>
      <c r="B39" s="38" t="str">
        <f>IFERROR(INDEX($D$20:$D$24,MATCH($B$34,$A$20:$A$24,0)),"")</f>
        <v/>
      </c>
      <c r="C39" s="38" t="str">
        <f>IF(OR(C35="",C36="",C38=""),"",ROUND(C35*C38*C36/12,0))</f>
        <v/>
      </c>
      <c r="D39" s="38" t="str">
        <f t="shared" si="6"/>
        <v/>
      </c>
      <c r="E39" s="75" t="s">
        <v>72</v>
      </c>
      <c r="F39" s="76"/>
      <c r="G39" s="76"/>
      <c r="H39" s="76"/>
      <c r="I39" s="77"/>
    </row>
    <row r="40" spans="1:9" ht="18.75" customHeight="1" x14ac:dyDescent="0.15">
      <c r="A40" s="84" t="s">
        <v>48</v>
      </c>
      <c r="B40" s="38" t="str">
        <f>IFERROR(INDEX($E$20:$E$24,MATCH($B$34,$A$20:$A$24,0)),"")</f>
        <v/>
      </c>
      <c r="C40" s="38" t="str">
        <f>IF(C39="","",ROUND(C39*$B$17,0))</f>
        <v/>
      </c>
      <c r="D40" s="38" t="str">
        <f t="shared" si="6"/>
        <v/>
      </c>
      <c r="E40" s="75"/>
      <c r="F40" s="76"/>
      <c r="G40" s="76"/>
      <c r="H40" s="76"/>
      <c r="I40" s="77"/>
    </row>
    <row r="41" spans="1:9" ht="18.75" customHeight="1" x14ac:dyDescent="0.15">
      <c r="A41" s="84" t="s">
        <v>49</v>
      </c>
      <c r="B41" s="46" t="str">
        <f>IFERROR(INDEX($I$20:$I$24,MATCH($B$34,$A$20:$A$24,0)),"")</f>
        <v/>
      </c>
      <c r="C41" s="46" t="str">
        <f>IF(OR(C37="",C38=""),"",C37-C38)</f>
        <v/>
      </c>
      <c r="D41" s="46" t="str">
        <f t="shared" si="6"/>
        <v/>
      </c>
      <c r="E41" s="75"/>
      <c r="F41" s="76"/>
      <c r="G41" s="76"/>
      <c r="H41" s="76"/>
      <c r="I41" s="77"/>
    </row>
    <row r="42" spans="1:9" ht="18.75" customHeight="1" x14ac:dyDescent="0.15">
      <c r="A42" s="84" t="s">
        <v>50</v>
      </c>
      <c r="B42" s="38" t="str">
        <f>IFERROR(INDEX($G$20:$G$24,MATCH($B$34,$A$20:$A$24,0)),"")</f>
        <v/>
      </c>
      <c r="C42" s="38" t="str">
        <f>IF(OR(C35="",C36="",C41=""),"",ROUND(C35*C41*C36/12,0))</f>
        <v/>
      </c>
      <c r="D42" s="38" t="str">
        <f t="shared" si="6"/>
        <v/>
      </c>
      <c r="E42" s="75"/>
      <c r="F42" s="76"/>
      <c r="G42" s="76"/>
      <c r="H42" s="76"/>
      <c r="I42" s="77"/>
    </row>
    <row r="43" spans="1:9" ht="18.75" customHeight="1" x14ac:dyDescent="0.15">
      <c r="A43" s="84" t="s">
        <v>51</v>
      </c>
      <c r="B43" s="38" t="str">
        <f>IFERROR(INDEX($H$20:$H$24,MATCH($B$34,$A$20:$A$24,0)),"")</f>
        <v/>
      </c>
      <c r="C43" s="38" t="str">
        <f>IF(C42="","",ROUND(C42*$B$17,0))</f>
        <v/>
      </c>
      <c r="D43" s="38" t="str">
        <f t="shared" si="6"/>
        <v/>
      </c>
      <c r="E43" s="75"/>
      <c r="F43" s="76"/>
      <c r="G43" s="76"/>
      <c r="H43" s="76"/>
      <c r="I43" s="77"/>
    </row>
    <row r="44" spans="1:9" ht="24" customHeight="1" x14ac:dyDescent="0.15">
      <c r="A44" s="59" t="s">
        <v>30</v>
      </c>
      <c r="B44" s="60"/>
      <c r="C44" s="60"/>
      <c r="D44" s="60"/>
      <c r="E44" s="60"/>
      <c r="F44" s="60"/>
      <c r="G44" s="60"/>
      <c r="H44" s="60"/>
      <c r="I44" s="61"/>
    </row>
    <row r="45" spans="1:9" ht="34.5" customHeight="1" x14ac:dyDescent="0.15">
      <c r="A45" s="19"/>
      <c r="B45" s="20"/>
      <c r="C45" s="20"/>
      <c r="D45" s="20"/>
      <c r="E45" s="20"/>
      <c r="F45" s="20"/>
      <c r="G45" s="20"/>
      <c r="H45" s="20"/>
      <c r="I45" s="32"/>
    </row>
    <row r="46" spans="1:9" ht="21.75" customHeight="1" x14ac:dyDescent="0.15">
      <c r="A46" s="47"/>
      <c r="B46" s="20"/>
      <c r="C46" s="20"/>
      <c r="D46" s="20"/>
      <c r="E46" s="20"/>
      <c r="F46" s="20"/>
      <c r="G46" s="20"/>
      <c r="H46" s="20"/>
      <c r="I46" s="32"/>
    </row>
    <row r="47" spans="1:9" ht="21.75" customHeight="1" thickBot="1" x14ac:dyDescent="0.2">
      <c r="A47" s="48"/>
      <c r="B47" s="49"/>
      <c r="C47" s="49"/>
      <c r="D47" s="49"/>
      <c r="E47" s="49"/>
      <c r="F47" s="49"/>
      <c r="G47" s="49"/>
      <c r="H47" s="49"/>
      <c r="I47" s="50"/>
    </row>
    <row r="48" spans="1:9" ht="24" customHeight="1" x14ac:dyDescent="0.15">
      <c r="A48" s="17" t="s">
        <v>31</v>
      </c>
      <c r="B48" s="18"/>
      <c r="C48" s="18"/>
      <c r="D48" s="18"/>
      <c r="E48" s="18"/>
      <c r="F48" s="18"/>
      <c r="G48" s="18"/>
      <c r="H48" s="18"/>
      <c r="I48" s="18"/>
    </row>
  </sheetData>
  <sheetProtection algorithmName="SHA-512" hashValue="z4Qu6vDCLBFH7YsspL+26qtCWlkH1bzScATDgbooAqZ4Tf/gzGqgT7Dfms6297xHJuYCkaCM2SyvBKiQfXBsWA==" saltValue="nflGhSCJgX3hWgdh2jwqVA==" spinCount="100000" sheet="1" objects="1" scenarios="1" selectLockedCells="1"/>
  <mergeCells count="45"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C27:I27"/>
    <mergeCell ref="C28:I28"/>
    <mergeCell ref="C29:I29"/>
    <mergeCell ref="C30:I30"/>
    <mergeCell ref="C31:I31"/>
    <mergeCell ref="C26:I26"/>
    <mergeCell ref="C14:I14"/>
    <mergeCell ref="C15:I15"/>
    <mergeCell ref="C16:I16"/>
    <mergeCell ref="C17:I17"/>
    <mergeCell ref="E7:I7"/>
    <mergeCell ref="E8:I8"/>
    <mergeCell ref="E9:I9"/>
    <mergeCell ref="E10:I10"/>
    <mergeCell ref="E11:I11"/>
    <mergeCell ref="E12:I12"/>
    <mergeCell ref="A6:I6"/>
    <mergeCell ref="F4:I4"/>
    <mergeCell ref="A1:F2"/>
    <mergeCell ref="A44:I44"/>
    <mergeCell ref="G1:I1"/>
    <mergeCell ref="A32:I32"/>
    <mergeCell ref="B5:D5"/>
    <mergeCell ref="F3:I3"/>
    <mergeCell ref="A13:I13"/>
    <mergeCell ref="B4:D4"/>
    <mergeCell ref="F5:I5"/>
    <mergeCell ref="G2:I2"/>
    <mergeCell ref="B3:D3"/>
    <mergeCell ref="A48:I48"/>
    <mergeCell ref="A45:I47"/>
    <mergeCell ref="B34:D34"/>
    <mergeCell ref="A25:I25"/>
    <mergeCell ref="A18:I18"/>
  </mergeCells>
  <conditionalFormatting sqref="B14">
    <cfRule type="cellIs" dxfId="5" priority="4" operator="lessThan">
      <formula>$B$16</formula>
    </cfRule>
    <cfRule type="expression" dxfId="4" priority="5">
      <formula>B14&lt;$B$16</formula>
    </cfRule>
  </conditionalFormatting>
  <conditionalFormatting sqref="B20:B24">
    <cfRule type="expression" dxfId="3" priority="6">
      <formula>B20&lt;$B$16</formula>
    </cfRule>
  </conditionalFormatting>
  <conditionalFormatting sqref="D35:D4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3">
    <dataValidation type="list" allowBlank="1" showInputMessage="1" showErrorMessage="1" sqref="B34" xr:uid="{00000000-0002-0000-0000-000000000000}">
      <formula1>$A$20:$A$24</formula1>
    </dataValidation>
    <dataValidation type="decimal" error="Growth must be between 0.00% and 100.00%." prompt="Only needed if Annual Salary Growth is set to Custom." sqref="B16" xr:uid="{00000000-0002-0000-0000-000001000000}">
      <formula1>0</formula1>
      <formula2>1</formula2>
    </dataValidation>
    <dataValidation type="list" error="Select either 3% or Custom." prompt="Choose the standard 3% assumption or select Custom." sqref="B15" xr:uid="{00000000-0002-0000-0000-000002000000}">
      <formula1>"3%,Custom"</formula1>
      <formula2>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Share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Gruber</dc:creator>
  <cp:lastModifiedBy>Gruber, Katherine A</cp:lastModifiedBy>
  <dcterms:created xsi:type="dcterms:W3CDTF">2026-03-21T18:50:37Z</dcterms:created>
  <dcterms:modified xsi:type="dcterms:W3CDTF">2026-03-22T18:48:12Z</dcterms:modified>
</cp:coreProperties>
</file>